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  <Override PartName="/xl/embeddings/oleObject_3_0.bin" ContentType="application/vnd.openxmlformats-officedocument.oleObject"/>
  <Override PartName="/xl/embeddings/oleObject_3_1.bin" ContentType="application/vnd.openxmlformats-officedocument.oleObject"/>
  <Override PartName="/xl/embeddings/oleObject_3_2.bin" ContentType="application/vnd.openxmlformats-officedocument.oleObject"/>
  <Override PartName="/xl/embeddings/oleObject_3_3.bin" ContentType="application/vnd.openxmlformats-officedocument.oleObject"/>
  <Override PartName="/xl/embeddings/oleObject_4_0.bin" ContentType="application/vnd.openxmlformats-officedocument.oleObject"/>
  <Override PartName="/xl/embeddings/oleObject_4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020" windowHeight="12660" activeTab="4"/>
  </bookViews>
  <sheets>
    <sheet name="Introduction" sheetId="1" r:id="rId1"/>
    <sheet name="Free Space Loss" sheetId="2" r:id="rId2"/>
    <sheet name="Friis Equation" sheetId="3" r:id="rId3"/>
    <sheet name="Far Field Calc" sheetId="4" r:id="rId4"/>
    <sheet name="Phase Taper Calc" sheetId="5" r:id="rId5"/>
  </sheets>
  <definedNames>
    <definedName name="OLE_LINK1" localSheetId="0">'Introduction'!$E$56</definedName>
  </definedNames>
  <calcPr fullCalcOnLoad="1"/>
</workbook>
</file>

<file path=xl/sharedStrings.xml><?xml version="1.0" encoding="utf-8"?>
<sst xmlns="http://schemas.openxmlformats.org/spreadsheetml/2006/main" count="56" uniqueCount="47">
  <si>
    <t>Free-Space Path Loss</t>
  </si>
  <si>
    <t>Friis Equation</t>
  </si>
  <si>
    <t>Lp = Free Space Path Loss</t>
  </si>
  <si>
    <t>Ptx= Power at transmitter</t>
  </si>
  <si>
    <t>D = Distance</t>
  </si>
  <si>
    <t>Gtx = Transmitter Antenna Gain</t>
  </si>
  <si>
    <t>F = frequency</t>
  </si>
  <si>
    <t>GRx = receiver antenna gain</t>
  </si>
  <si>
    <t>Lambda = Wavelength</t>
  </si>
  <si>
    <t>λ = wavelength (same units as d)</t>
  </si>
  <si>
    <r>
      <t>C= velocity of light in free space (3 x 10</t>
    </r>
    <r>
      <rPr>
        <vertAlign val="superscript"/>
        <sz val="10"/>
        <rFont val="Arial"/>
        <family val="2"/>
      </rPr>
      <t>8</t>
    </r>
    <r>
      <rPr>
        <sz val="10"/>
        <rFont val="Arial"/>
        <family val="0"/>
      </rPr>
      <t xml:space="preserve"> m/s)</t>
    </r>
  </si>
  <si>
    <t>d = distance separating Tx and Rx antennas</t>
  </si>
  <si>
    <t>L = system loss factor (≥ 1)</t>
  </si>
  <si>
    <t>Lin</t>
  </si>
  <si>
    <t>Lp=</t>
  </si>
  <si>
    <t>lin</t>
  </si>
  <si>
    <t>dB</t>
  </si>
  <si>
    <t>F=(Hz)</t>
  </si>
  <si>
    <t>C=</t>
  </si>
  <si>
    <t>λ=</t>
  </si>
  <si>
    <t>L=</t>
  </si>
  <si>
    <t>Prx=</t>
  </si>
  <si>
    <t>D=(m)</t>
  </si>
  <si>
    <t>F= Frequency (Hz)</t>
  </si>
  <si>
    <t>Reactive Field</t>
  </si>
  <si>
    <t>Radiating Near Field(Freznel Zone)</t>
  </si>
  <si>
    <t>Radiating Far Field (Fraunhofer Zone)</t>
  </si>
  <si>
    <t>Lambda</t>
  </si>
  <si>
    <t>r = distance (m)</t>
  </si>
  <si>
    <t>D = Antenna Aperture size (Largest dimention)</t>
  </si>
  <si>
    <t xml:space="preserve"> </t>
  </si>
  <si>
    <t>m</t>
  </si>
  <si>
    <t>Antenna Radiating Field Calculation</t>
  </si>
  <si>
    <t>Ptx(dB)=</t>
  </si>
  <si>
    <t>Gtx(dB)=</t>
  </si>
  <si>
    <t>Grx(dB)=</t>
  </si>
  <si>
    <t>F(Hz)=</t>
  </si>
  <si>
    <t>d(m)=</t>
  </si>
  <si>
    <t>Speed of light in m/s</t>
  </si>
  <si>
    <t>C(m/s)=</t>
  </si>
  <si>
    <t>Radiating Antanna</t>
  </si>
  <si>
    <t>D = (m)</t>
  </si>
  <si>
    <t>F = (Hz)</t>
  </si>
  <si>
    <t>r  = (m)</t>
  </si>
  <si>
    <t xml:space="preserve">Deg </t>
  </si>
  <si>
    <t>Wave Front Phase Error Calculation</t>
  </si>
  <si>
    <t>Phase Taper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</si>
</sst>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"/>
    <numFmt numFmtId="169" formatCode="0.0000E+00"/>
    <numFmt numFmtId="170" formatCode="0.000E+00"/>
    <numFmt numFmtId="171" formatCode="0.0"/>
  </numFmts>
  <fonts count="14">
    <font>
      <sz val="10"/>
      <name val="Arial"/>
      <family val="0"/>
    </font>
    <font>
      <sz val="9"/>
      <name val="Times New Roman"/>
      <family val="1"/>
    </font>
    <font>
      <sz val="10"/>
      <name val="Times New Roman"/>
      <family val="1"/>
    </font>
    <font>
      <vertAlign val="superscript"/>
      <sz val="10"/>
      <name val="Arial"/>
      <family val="2"/>
    </font>
    <font>
      <sz val="10"/>
      <color indexed="9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9"/>
      <color indexed="8"/>
      <name val="Verdana"/>
      <family val="2"/>
    </font>
    <font>
      <b/>
      <u val="single"/>
      <sz val="9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right"/>
    </xf>
    <xf numFmtId="0" fontId="4" fillId="2" borderId="0" xfId="0" applyFont="1" applyFill="1" applyAlignment="1">
      <alignment/>
    </xf>
    <xf numFmtId="2" fontId="0" fillId="0" borderId="0" xfId="0" applyNumberFormat="1" applyAlignment="1">
      <alignment/>
    </xf>
    <xf numFmtId="0" fontId="2" fillId="0" borderId="0" xfId="0" applyFont="1" applyAlignment="1">
      <alignment horizontal="right"/>
    </xf>
    <xf numFmtId="11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0" fillId="0" borderId="0" xfId="0" applyAlignment="1">
      <alignment vertical="top" wrapText="1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2" fontId="4" fillId="2" borderId="0" xfId="0" applyNumberFormat="1" applyFont="1" applyFill="1" applyAlignment="1">
      <alignment/>
    </xf>
    <xf numFmtId="11" fontId="0" fillId="0" borderId="0" xfId="0" applyNumberFormat="1" applyAlignment="1" applyProtection="1">
      <alignment/>
      <protection locked="0"/>
    </xf>
    <xf numFmtId="0" fontId="0" fillId="3" borderId="0" xfId="0" applyFill="1" applyAlignment="1" applyProtection="1">
      <alignment/>
      <protection locked="0"/>
    </xf>
    <xf numFmtId="11" fontId="0" fillId="3" borderId="0" xfId="0" applyNumberFormat="1" applyFill="1" applyAlignment="1" applyProtection="1">
      <alignment/>
      <protection locked="0"/>
    </xf>
    <xf numFmtId="0" fontId="0" fillId="0" borderId="0" xfId="0" applyAlignment="1" applyProtection="1">
      <alignment/>
      <protection/>
    </xf>
    <xf numFmtId="11" fontId="0" fillId="0" borderId="0" xfId="0" applyNumberFormat="1" applyFill="1" applyAlignment="1">
      <alignment/>
    </xf>
    <xf numFmtId="170" fontId="4" fillId="2" borderId="0" xfId="0" applyNumberFormat="1" applyFont="1" applyFill="1" applyAlignment="1">
      <alignment/>
    </xf>
    <xf numFmtId="0" fontId="11" fillId="0" borderId="0" xfId="0" applyFont="1" applyAlignment="1">
      <alignment horizontal="center"/>
    </xf>
    <xf numFmtId="0" fontId="7" fillId="0" borderId="0" xfId="0" applyFont="1" applyAlignment="1">
      <alignment horizontal="left" indent="1"/>
    </xf>
    <xf numFmtId="0" fontId="12" fillId="0" borderId="0" xfId="0" applyFont="1" applyAlignment="1">
      <alignment horizontal="left" indent="1"/>
    </xf>
    <xf numFmtId="0" fontId="10" fillId="0" borderId="0" xfId="0" applyFont="1" applyAlignment="1">
      <alignment/>
    </xf>
    <xf numFmtId="0" fontId="7" fillId="0" borderId="0" xfId="0" applyFont="1" applyAlignment="1">
      <alignment horizontal="left" indent="4"/>
    </xf>
    <xf numFmtId="0" fontId="13" fillId="0" borderId="0" xfId="0" applyFont="1" applyAlignment="1">
      <alignment/>
    </xf>
    <xf numFmtId="0" fontId="1" fillId="0" borderId="0" xfId="0" applyFont="1" applyAlignment="1">
      <alignment/>
    </xf>
    <xf numFmtId="11" fontId="4" fillId="2" borderId="0" xfId="0" applyNumberFormat="1" applyFont="1" applyFill="1" applyAlignment="1">
      <alignment/>
    </xf>
    <xf numFmtId="171" fontId="4" fillId="2" borderId="0" xfId="0" applyNumberFormat="1" applyFont="1" applyFill="1" applyAlignment="1">
      <alignment/>
    </xf>
    <xf numFmtId="0" fontId="1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Relationship Id="rId2" Type="http://schemas.openxmlformats.org/officeDocument/2006/relationships/image" Target="../media/image5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9.emf" /><Relationship Id="rId2" Type="http://schemas.openxmlformats.org/officeDocument/2006/relationships/image" Target="../media/image8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oleObject" Target="../embeddings/oleObject_3_1.bin" /><Relationship Id="rId3" Type="http://schemas.openxmlformats.org/officeDocument/2006/relationships/oleObject" Target="../embeddings/oleObject_3_2.bin" /><Relationship Id="rId4" Type="http://schemas.openxmlformats.org/officeDocument/2006/relationships/oleObject" Target="../embeddings/oleObject_3_3.bin" /><Relationship Id="rId5" Type="http://schemas.openxmlformats.org/officeDocument/2006/relationships/vmlDrawing" Target="../drawings/vmlDrawing4.vml" /><Relationship Id="rId6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oleObject" Target="../embeddings/oleObject_4_1.bin" /><Relationship Id="rId3" Type="http://schemas.openxmlformats.org/officeDocument/2006/relationships/vmlDrawing" Target="../drawings/vmlDrawing5.vml" /><Relationship Id="rId4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C28"/>
  <sheetViews>
    <sheetView workbookViewId="0" topLeftCell="A1">
      <selection activeCell="K9" sqref="K9"/>
    </sheetView>
  </sheetViews>
  <sheetFormatPr defaultColWidth="9.140625" defaultRowHeight="12.75"/>
  <sheetData>
    <row r="3" ht="18.75">
      <c r="B3" s="18"/>
    </row>
    <row r="4" ht="15.75">
      <c r="B4" s="10"/>
    </row>
    <row r="5" spans="2:3" ht="15.75">
      <c r="B5" s="10"/>
      <c r="C5" s="10"/>
    </row>
    <row r="6" ht="15.75">
      <c r="B6" s="10"/>
    </row>
    <row r="7" ht="15.75">
      <c r="B7" s="19"/>
    </row>
    <row r="8" ht="15.75">
      <c r="B8" s="19"/>
    </row>
    <row r="9" ht="12.75">
      <c r="B9" s="20"/>
    </row>
    <row r="10" ht="12.75">
      <c r="B10" s="20"/>
    </row>
    <row r="11" ht="15.75">
      <c r="B11" s="19"/>
    </row>
    <row r="12" ht="12.75">
      <c r="B12" s="20"/>
    </row>
    <row r="13" ht="12.75">
      <c r="B13" s="20"/>
    </row>
    <row r="14" ht="15.75">
      <c r="B14" s="19"/>
    </row>
    <row r="15" ht="15.75">
      <c r="B15" s="10"/>
    </row>
    <row r="16" ht="15.75">
      <c r="B16" s="10"/>
    </row>
    <row r="17" ht="15.75">
      <c r="B17" s="21"/>
    </row>
    <row r="18" ht="15.75">
      <c r="B18" s="22"/>
    </row>
    <row r="19" ht="15.75">
      <c r="B19" s="22"/>
    </row>
    <row r="20" ht="15.75">
      <c r="B20" s="10"/>
    </row>
    <row r="21" ht="15.75">
      <c r="B21" s="10"/>
    </row>
    <row r="22" ht="15.75">
      <c r="B22" s="10"/>
    </row>
    <row r="23" ht="15.75">
      <c r="B23" s="10"/>
    </row>
    <row r="24" ht="12.75">
      <c r="B24" s="23"/>
    </row>
    <row r="25" ht="15.75">
      <c r="B25" s="10"/>
    </row>
    <row r="26" ht="12.75">
      <c r="B26" s="23"/>
    </row>
    <row r="27" ht="12.75">
      <c r="B27" s="24"/>
    </row>
    <row r="28" ht="12.75">
      <c r="B28" s="23"/>
    </row>
  </sheetData>
  <sheetProtection password="C934" sheet="1" objects="1" scenarios="1" selectLockedCells="1" selectUnlockedCells="1"/>
  <printOptions/>
  <pageMargins left="0.75" right="0.75" top="1" bottom="1" header="0.5" footer="0.5"/>
  <pageSetup orientation="portrait" paperSize="9"/>
  <legacyDrawing r:id="rId2"/>
  <oleObjects>
    <oleObject progId="Word.Document.8" shapeId="360086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G26"/>
  <sheetViews>
    <sheetView workbookViewId="0" topLeftCell="A1">
      <selection activeCell="F25" sqref="F25"/>
    </sheetView>
  </sheetViews>
  <sheetFormatPr defaultColWidth="9.140625" defaultRowHeight="12.75"/>
  <cols>
    <col min="5" max="5" width="12.00390625" style="0" bestFit="1" customWidth="1"/>
  </cols>
  <sheetData>
    <row r="1" ht="18">
      <c r="A1" s="9" t="s">
        <v>0</v>
      </c>
    </row>
    <row r="11" ht="12.75">
      <c r="A11" t="s">
        <v>2</v>
      </c>
    </row>
    <row r="12" ht="12.75">
      <c r="A12" t="s">
        <v>4</v>
      </c>
    </row>
    <row r="13" ht="12.75">
      <c r="A13" t="s">
        <v>6</v>
      </c>
    </row>
    <row r="14" ht="12.75">
      <c r="A14" t="s">
        <v>8</v>
      </c>
    </row>
    <row r="15" ht="14.25">
      <c r="A15" t="s">
        <v>10</v>
      </c>
    </row>
    <row r="19" spans="1:7" ht="12.75">
      <c r="A19" t="s">
        <v>22</v>
      </c>
      <c r="B19" s="14">
        <v>5.3</v>
      </c>
      <c r="D19" s="2" t="s">
        <v>14</v>
      </c>
      <c r="E19" s="3">
        <f>((4*PI()*B20*B19)/B22)^2</f>
        <v>78967515.38859063</v>
      </c>
      <c r="F19" t="s">
        <v>15</v>
      </c>
      <c r="G19" s="4"/>
    </row>
    <row r="20" spans="1:6" ht="12.75">
      <c r="A20" t="s">
        <v>17</v>
      </c>
      <c r="B20" s="14">
        <v>40000000000</v>
      </c>
      <c r="E20" s="4">
        <f>10*LOG(E19,10)</f>
        <v>78.97448473710162</v>
      </c>
      <c r="F20" t="s">
        <v>16</v>
      </c>
    </row>
    <row r="21" ht="12.75">
      <c r="B21" s="15"/>
    </row>
    <row r="22" spans="1:6" ht="12.75">
      <c r="A22" t="s">
        <v>18</v>
      </c>
      <c r="B22" s="12">
        <v>299793000</v>
      </c>
      <c r="E22" s="6"/>
      <c r="F22" s="6"/>
    </row>
    <row r="23" spans="5:6" ht="12.75">
      <c r="E23" s="6"/>
      <c r="F23" s="6"/>
    </row>
    <row r="26" ht="12.75">
      <c r="F26" s="6"/>
    </row>
  </sheetData>
  <sheetProtection password="C934" sheet="1" objects="1" scenarios="1"/>
  <printOptions/>
  <pageMargins left="0.75" right="0.75" top="1" bottom="1" header="0.5" footer="0.5"/>
  <pageSetup horizontalDpi="600" verticalDpi="600" orientation="portrait" r:id="rId3"/>
  <legacyDrawing r:id="rId2"/>
  <oleObjects>
    <oleObject progId="Equation.3" shapeId="1782680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K28"/>
  <sheetViews>
    <sheetView workbookViewId="0" topLeftCell="A1">
      <selection activeCell="J7" sqref="J7"/>
    </sheetView>
  </sheetViews>
  <sheetFormatPr defaultColWidth="9.140625" defaultRowHeight="12.75"/>
  <cols>
    <col min="3" max="3" width="10.00390625" style="0" bestFit="1" customWidth="1"/>
  </cols>
  <sheetData>
    <row r="1" ht="18">
      <c r="A1" s="9" t="s">
        <v>1</v>
      </c>
    </row>
    <row r="3" spans="9:11" ht="12.75">
      <c r="I3" t="s">
        <v>39</v>
      </c>
      <c r="J3" s="12">
        <v>299793000</v>
      </c>
      <c r="K3" t="s">
        <v>38</v>
      </c>
    </row>
    <row r="7" ht="12.75">
      <c r="C7" s="27"/>
    </row>
    <row r="8" ht="12.75">
      <c r="C8" s="27"/>
    </row>
    <row r="11" ht="12.75">
      <c r="B11" t="s">
        <v>3</v>
      </c>
    </row>
    <row r="12" ht="12.75">
      <c r="B12" t="s">
        <v>5</v>
      </c>
    </row>
    <row r="13" ht="12.75">
      <c r="B13" t="s">
        <v>7</v>
      </c>
    </row>
    <row r="14" ht="12.75">
      <c r="B14" s="1" t="s">
        <v>9</v>
      </c>
    </row>
    <row r="15" ht="12.75">
      <c r="B15" s="1" t="s">
        <v>11</v>
      </c>
    </row>
    <row r="16" ht="12.75">
      <c r="B16" s="1" t="s">
        <v>12</v>
      </c>
    </row>
    <row r="18" ht="12.75">
      <c r="D18" t="s">
        <v>13</v>
      </c>
    </row>
    <row r="19" spans="2:4" ht="12.75">
      <c r="B19" s="5" t="s">
        <v>33</v>
      </c>
      <c r="C19" s="13">
        <v>2</v>
      </c>
      <c r="D19">
        <f>10^(C19/10)</f>
        <v>1.5848931924611136</v>
      </c>
    </row>
    <row r="20" spans="2:4" ht="12.75">
      <c r="B20" s="2" t="s">
        <v>34</v>
      </c>
      <c r="C20" s="13">
        <v>2</v>
      </c>
      <c r="D20">
        <f>10^(C20/10)</f>
        <v>1.5848931924611136</v>
      </c>
    </row>
    <row r="21" spans="2:4" ht="12.75">
      <c r="B21" s="2" t="s">
        <v>35</v>
      </c>
      <c r="C21" s="13">
        <v>2</v>
      </c>
      <c r="D21">
        <f>10^(C21/10)</f>
        <v>1.5848931924611136</v>
      </c>
    </row>
    <row r="22" spans="2:3" ht="12.75">
      <c r="B22" s="2" t="s">
        <v>36</v>
      </c>
      <c r="C22" s="14">
        <v>1000000000</v>
      </c>
    </row>
    <row r="23" spans="2:4" ht="12.75">
      <c r="B23" s="2" t="s">
        <v>19</v>
      </c>
      <c r="C23" s="16">
        <f>J3/C22</f>
        <v>0.299793</v>
      </c>
      <c r="D23" s="7">
        <f>C23</f>
        <v>0.299793</v>
      </c>
    </row>
    <row r="24" spans="2:4" ht="12.75">
      <c r="B24" s="2" t="s">
        <v>37</v>
      </c>
      <c r="C24" s="13">
        <v>0.03</v>
      </c>
      <c r="D24">
        <f>C24</f>
        <v>0.03</v>
      </c>
    </row>
    <row r="25" spans="2:4" ht="12.75">
      <c r="B25" s="2" t="s">
        <v>20</v>
      </c>
      <c r="C25" s="13">
        <v>1</v>
      </c>
      <c r="D25">
        <f>C25</f>
        <v>1</v>
      </c>
    </row>
    <row r="27" spans="2:4" ht="12.75">
      <c r="B27" s="2" t="s">
        <v>21</v>
      </c>
      <c r="C27" s="17">
        <f>D19*((D20*D21*D23^2)/(16*PI()^2*D24^2*D25))</f>
        <v>2.5175652693402077</v>
      </c>
      <c r="D27" t="s">
        <v>13</v>
      </c>
    </row>
    <row r="28" spans="3:4" ht="12.75">
      <c r="C28" s="11">
        <f>10*LOG(C27,10)</f>
        <v>4.009807387080158</v>
      </c>
      <c r="D28" t="s">
        <v>16</v>
      </c>
    </row>
  </sheetData>
  <sheetProtection password="C934" sheet="1" objects="1" scenarios="1"/>
  <mergeCells count="1">
    <mergeCell ref="C7:C8"/>
  </mergeCells>
  <printOptions/>
  <pageMargins left="0.75" right="0.75" top="1" bottom="1" header="0.5" footer="0.5"/>
  <pageSetup horizontalDpi="600" verticalDpi="600" orientation="portrait" r:id="rId3"/>
  <legacyDrawing r:id="rId2"/>
  <oleObjects>
    <oleObject progId="Equation.3" shapeId="355956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A1:L39"/>
  <sheetViews>
    <sheetView workbookViewId="0" topLeftCell="A1">
      <selection activeCell="A1" sqref="A1"/>
    </sheetView>
  </sheetViews>
  <sheetFormatPr defaultColWidth="9.140625" defaultRowHeight="12.75"/>
  <cols>
    <col min="4" max="4" width="8.7109375" style="0" bestFit="1" customWidth="1"/>
    <col min="5" max="5" width="14.00390625" style="0" customWidth="1"/>
    <col min="6" max="6" width="20.7109375" style="0" customWidth="1"/>
    <col min="7" max="7" width="17.7109375" style="0" customWidth="1"/>
  </cols>
  <sheetData>
    <row r="1" ht="18">
      <c r="A1" s="9" t="s">
        <v>32</v>
      </c>
    </row>
    <row r="30" ht="12.75">
      <c r="A30" t="s">
        <v>29</v>
      </c>
    </row>
    <row r="31" ht="12.75">
      <c r="A31" t="s">
        <v>23</v>
      </c>
    </row>
    <row r="32" ht="12.75">
      <c r="A32" t="s">
        <v>28</v>
      </c>
    </row>
    <row r="33" ht="15.75">
      <c r="L33" s="10" t="s">
        <v>30</v>
      </c>
    </row>
    <row r="34" spans="4:12" ht="25.5">
      <c r="D34" s="8" t="s">
        <v>40</v>
      </c>
      <c r="E34" s="8" t="s">
        <v>24</v>
      </c>
      <c r="F34" s="8" t="s">
        <v>25</v>
      </c>
      <c r="G34" s="8" t="s">
        <v>26</v>
      </c>
      <c r="L34" s="10"/>
    </row>
    <row r="35" spans="1:8" ht="12.75">
      <c r="A35" t="s">
        <v>22</v>
      </c>
      <c r="B35" s="14">
        <v>0.0625</v>
      </c>
      <c r="D35">
        <v>0</v>
      </c>
      <c r="E35" s="25">
        <f>B39/2*PI()</f>
        <v>0.016818347971386517</v>
      </c>
      <c r="F35" s="25">
        <f>B35^2/(B39*4)</f>
        <v>0.09120876738282747</v>
      </c>
      <c r="G35" s="25">
        <f>(2*B35^2)/B39</f>
        <v>0.7296701390626198</v>
      </c>
      <c r="H35" t="s">
        <v>31</v>
      </c>
    </row>
    <row r="36" spans="1:3" ht="12.75">
      <c r="A36" t="s">
        <v>17</v>
      </c>
      <c r="B36" s="14">
        <v>28000000000</v>
      </c>
      <c r="C36" s="6"/>
    </row>
    <row r="37" ht="12.75">
      <c r="C37" s="6"/>
    </row>
    <row r="38" spans="1:3" ht="12.75">
      <c r="A38" t="s">
        <v>39</v>
      </c>
      <c r="B38" s="12">
        <v>299793000</v>
      </c>
      <c r="C38" t="s">
        <v>38</v>
      </c>
    </row>
    <row r="39" spans="1:2" ht="12.75">
      <c r="A39" t="s">
        <v>27</v>
      </c>
      <c r="B39" s="6">
        <f>B38/B36</f>
        <v>0.010706892857142858</v>
      </c>
    </row>
  </sheetData>
  <sheetProtection password="C934" sheet="1" objects="1" scenarios="1"/>
  <printOptions/>
  <pageMargins left="0.75" right="0.75" top="1" bottom="1" header="0.5" footer="0.5"/>
  <pageSetup horizontalDpi="600" verticalDpi="600" orientation="portrait" r:id="rId6"/>
  <legacyDrawing r:id="rId5"/>
  <oleObjects>
    <oleObject progId="Equation.3" shapeId="1945702" r:id="rId1"/>
    <oleObject progId="Equation.3" shapeId="1949612" r:id="rId2"/>
    <oleObject progId="Equation.3" shapeId="1953432" r:id="rId3"/>
    <oleObject progId="Visio.Drawing.11" shapeId="2159380" r:id="rId4"/>
  </oleObjects>
</worksheet>
</file>

<file path=xl/worksheets/sheet5.xml><?xml version="1.0" encoding="utf-8"?>
<worksheet xmlns="http://schemas.openxmlformats.org/spreadsheetml/2006/main" xmlns:r="http://schemas.openxmlformats.org/officeDocument/2006/relationships">
  <dimension ref="A1:F36"/>
  <sheetViews>
    <sheetView tabSelected="1" workbookViewId="0" topLeftCell="A1">
      <selection activeCell="A1" sqref="A1"/>
    </sheetView>
  </sheetViews>
  <sheetFormatPr defaultColWidth="9.140625" defaultRowHeight="12.75"/>
  <cols>
    <col min="4" max="4" width="11.421875" style="0" bestFit="1" customWidth="1"/>
  </cols>
  <sheetData>
    <row r="1" ht="18">
      <c r="A1" s="9" t="s">
        <v>45</v>
      </c>
    </row>
    <row r="31" spans="1:6" ht="12.75">
      <c r="A31" t="s">
        <v>43</v>
      </c>
      <c r="B31" s="14">
        <v>0.73</v>
      </c>
      <c r="D31" t="s">
        <v>46</v>
      </c>
      <c r="E31" s="26">
        <f>(((SQRT(B31^2+(B32/2)^2)-B31)*360)/B36)</f>
        <v>22.479539083144847</v>
      </c>
      <c r="F31" t="s">
        <v>44</v>
      </c>
    </row>
    <row r="32" spans="1:6" ht="12.75">
      <c r="A32" t="s">
        <v>41</v>
      </c>
      <c r="B32" s="14">
        <v>0.0625</v>
      </c>
      <c r="F32" s="6"/>
    </row>
    <row r="33" spans="1:3" ht="12.75">
      <c r="A33" t="s">
        <v>42</v>
      </c>
      <c r="B33" s="14">
        <v>28000000000</v>
      </c>
      <c r="C33" s="6"/>
    </row>
    <row r="34" ht="12.75">
      <c r="C34" s="6"/>
    </row>
    <row r="35" spans="1:3" ht="12.75">
      <c r="A35" t="s">
        <v>39</v>
      </c>
      <c r="B35" s="12">
        <v>299793000</v>
      </c>
      <c r="C35" t="s">
        <v>38</v>
      </c>
    </row>
    <row r="36" spans="1:2" ht="12.75">
      <c r="A36" t="s">
        <v>27</v>
      </c>
      <c r="B36" s="6">
        <f>B35/B33</f>
        <v>0.010706892857142858</v>
      </c>
    </row>
  </sheetData>
  <sheetProtection password="C934" sheet="1" objects="1" scenarios="1"/>
  <printOptions/>
  <pageMargins left="0.75" right="0.75" top="1" bottom="1" header="0.5" footer="0.5"/>
  <pageSetup horizontalDpi="600" verticalDpi="600" orientation="portrait" r:id="rId4"/>
  <legacyDrawing r:id="rId3"/>
  <oleObjects>
    <oleObject progId="Visio.Drawing.11" shapeId="268556" r:id="rId1"/>
    <oleObject progId="Equation.3" shapeId="275537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Agilent Technologies,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 Marc Moreau</dc:creator>
  <cp:keywords/>
  <dc:description/>
  <cp:lastModifiedBy>Say Phommakesone</cp:lastModifiedBy>
  <dcterms:created xsi:type="dcterms:W3CDTF">2005-09-12T19:11:37Z</dcterms:created>
  <dcterms:modified xsi:type="dcterms:W3CDTF">2006-04-27T01:01:34Z</dcterms:modified>
  <cp:category/>
  <cp:version/>
  <cp:contentType/>
  <cp:contentStatus/>
</cp:coreProperties>
</file>